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190" activeTab="0"/>
  </bookViews>
  <sheets>
    <sheet name="งบแสดงผลการดำเนินงาน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<sst xmlns="http://schemas.openxmlformats.org/spreadsheetml/2006/main" count="98" uniqueCount="66">
  <si>
    <t>องค์การบริหารส่วนจังหวัดสมุทรสาคร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</si>
  <si>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</si>
  <si>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</si>
  <si>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</si>
  <si>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</si>
  <si>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</si>
  <si>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</si>
  <si>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</si>
  <si>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</si>
  <si>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</si>
  <si>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</si>
  <si>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</si>
  <si>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</si>
  <si>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</si>
  <si>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</si>
  <si>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</si>
  <si>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</si>
  <si>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</si>
  <si>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</si>
  <si>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</si>
  <si>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</si>
  <si>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</si>
  <si>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</si>
  <si>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</si>
  <si>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</si>
  <si>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</si>
  <si>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</si>
  <si>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</si>
  <si>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</si>
  <si>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</si>
  <si>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</si>
  <si>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</si>
  <si>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</si>
  <si>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</si>
  <si>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</si>
  <si>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</si>
  <si>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</si>
  <si>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ค่าตอบแทน (ท)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</si>
  <si>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</si>
  <si>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</si>
  <si>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</si>
  <si>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</si>
  <si>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</si>
  <si>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</si>
  <si>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</si>
  <si>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</si>
  <si>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</si>
  <si>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</si>
  <si>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งบกลาง  (ก)</t>
  </si>
  <si>
    <t>ค่าครุภัณฑ์  (หมายเหตุ 1)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</si>
  <si>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</si>
  <si>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</si>
  <si>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ค่าที่ดินและสิ่งก่อสร้าง (ก)  (หมายเหตุ 2)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</si>
  <si>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</si>
  <si>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</si>
  <si>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</si>
  <si>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</si>
  <si>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</si>
  <si>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</si>
  <si>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</si>
  <si>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</si>
  <si>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</si>
  <si>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</si>
  <si>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</si>
  <si>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</si>
  <si>
    <t xml:space="preserve"> -2-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</si>
</sst>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0"/>
      <name val="Arial"/>
      <family val="0"/>
    </font>
    <font>
      <sz val="11"/>
      <color indexed="8"/>
      <name val="Tahoma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 horizontal="center"/>
    </xf>
    <xf numFmtId="43" fontId="5" fillId="0" borderId="22" xfId="36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3" fontId="5" fillId="0" borderId="24" xfId="36" applyFont="1" applyFill="1" applyBorder="1" applyAlignment="1">
      <alignment/>
    </xf>
    <xf numFmtId="43" fontId="5" fillId="0" borderId="24" xfId="36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3" fontId="5" fillId="0" borderId="26" xfId="36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3591;&#3634;&#3609;&#3610;&#3633;&#3597;&#3594;&#3637;\&#3611;&#3619;&#3632;&#3592;&#3635;&#3611;&#3637;&#3591;&#3610;&#3611;&#3619;&#3632;&#3617;&#3634;&#3603;%202558\&#3591;&#3634;&#3609;&#3610;&#3633;&#3597;&#3594;&#3637;(nid)\&#3611;&#3637;&#3591;&#3610;&#3611;&#3619;&#3632;&#3617;&#3634;&#3603;%2058\&#3619;&#3634;&#3618;&#3592;&#3656;&#3634;&#3618;&#3649;&#3618;&#3585;&#3605;&#3634;&#3617;&#3649;&#3612;&#3609;&#3591;&#3634;&#3609;\&#3648;&#3617;.&#3618;.-&#3617;&#3636;.&#3618;.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เงินสะสม"/>
      <sheetName val="แผนงานรวม"/>
      <sheetName val="เงินรายรับ+เงินสะสม"/>
      <sheetName val="เหมือนแผนงานรวม"/>
      <sheetName val="หมายเหตุประกอบงบแสดงผลการดำเนิน"/>
      <sheetName val="หมายเหตุประกอบงบแสดงผลการดำ (2)"/>
      <sheetName val="รายงานรายจ่ายเงินสะสม"/>
      <sheetName val="Sheet1"/>
    </sheetNames>
    <sheetDataSet>
      <sheetData sheetId="0">
        <row r="8">
          <cell r="B8">
            <v>32234700</v>
          </cell>
          <cell r="C8">
            <v>19540079.040000003</v>
          </cell>
        </row>
        <row r="9">
          <cell r="B9">
            <v>1688000</v>
          </cell>
          <cell r="C9">
            <v>1237200</v>
          </cell>
        </row>
        <row r="10">
          <cell r="B10">
            <v>12548600</v>
          </cell>
          <cell r="C10">
            <v>7318375</v>
          </cell>
        </row>
        <row r="11">
          <cell r="B11">
            <v>16920000</v>
          </cell>
          <cell r="C11">
            <v>602534.5</v>
          </cell>
        </row>
        <row r="12">
          <cell r="B12">
            <v>50000</v>
          </cell>
          <cell r="C12">
            <v>6200</v>
          </cell>
        </row>
        <row r="13">
          <cell r="B13">
            <v>18460000</v>
          </cell>
          <cell r="C13">
            <v>8027595.46</v>
          </cell>
        </row>
        <row r="14">
          <cell r="B14">
            <v>4491500</v>
          </cell>
          <cell r="C14">
            <v>2075571</v>
          </cell>
        </row>
        <row r="15">
          <cell r="B15">
            <v>3675000</v>
          </cell>
          <cell r="C15">
            <v>2389139.63</v>
          </cell>
        </row>
        <row r="17">
          <cell r="B17">
            <v>200000</v>
          </cell>
          <cell r="C17">
            <v>100000</v>
          </cell>
        </row>
        <row r="19">
          <cell r="B19">
            <v>1459700</v>
          </cell>
          <cell r="C19">
            <v>587373</v>
          </cell>
        </row>
        <row r="20">
          <cell r="B20">
            <v>2000000</v>
          </cell>
        </row>
      </sheetData>
      <sheetData sheetId="1">
        <row r="15">
          <cell r="B15">
            <v>955000</v>
          </cell>
          <cell r="C15">
            <v>955000</v>
          </cell>
        </row>
        <row r="18">
          <cell r="B18">
            <v>2500000</v>
          </cell>
        </row>
      </sheetData>
      <sheetData sheetId="2">
        <row r="8">
          <cell r="B8">
            <v>3155900</v>
          </cell>
          <cell r="C8">
            <v>935514</v>
          </cell>
        </row>
        <row r="9">
          <cell r="B9">
            <v>42533000</v>
          </cell>
          <cell r="D9">
            <v>21659717.95</v>
          </cell>
        </row>
        <row r="11">
          <cell r="B11">
            <v>426700</v>
          </cell>
          <cell r="D11">
            <v>295920</v>
          </cell>
        </row>
        <row r="12">
          <cell r="B12">
            <v>9701300</v>
          </cell>
          <cell r="C12">
            <v>4923314.03</v>
          </cell>
        </row>
        <row r="13">
          <cell r="B13">
            <v>650000</v>
          </cell>
          <cell r="C13">
            <v>464690.72</v>
          </cell>
        </row>
        <row r="14">
          <cell r="B14">
            <v>700000</v>
          </cell>
          <cell r="C14">
            <v>414290</v>
          </cell>
        </row>
        <row r="15">
          <cell r="B15">
            <v>300000</v>
          </cell>
          <cell r="C15">
            <v>0</v>
          </cell>
        </row>
        <row r="16">
          <cell r="B16">
            <v>10579720</v>
          </cell>
          <cell r="C16">
            <v>4179593.3</v>
          </cell>
        </row>
        <row r="17">
          <cell r="B17">
            <v>10319600</v>
          </cell>
          <cell r="C17">
            <v>7913600</v>
          </cell>
        </row>
        <row r="18">
          <cell r="B18">
            <v>1865400</v>
          </cell>
          <cell r="C18">
            <v>447690.7</v>
          </cell>
        </row>
        <row r="19">
          <cell r="B19">
            <v>3412400</v>
          </cell>
          <cell r="C19">
            <v>1724188.74</v>
          </cell>
        </row>
        <row r="20">
          <cell r="B20">
            <v>3606000</v>
          </cell>
          <cell r="C20">
            <v>2262669.2</v>
          </cell>
        </row>
        <row r="21">
          <cell r="B21">
            <v>38129760</v>
          </cell>
          <cell r="C21">
            <v>29039760</v>
          </cell>
        </row>
        <row r="22">
          <cell r="C22">
            <v>8960269</v>
          </cell>
        </row>
        <row r="24">
          <cell r="B24">
            <v>5278100</v>
          </cell>
          <cell r="C24">
            <v>957800</v>
          </cell>
        </row>
        <row r="26">
          <cell r="B26">
            <v>4634000</v>
          </cell>
        </row>
        <row r="27">
          <cell r="B27">
            <v>400000</v>
          </cell>
        </row>
      </sheetData>
      <sheetData sheetId="3">
        <row r="12">
          <cell r="B12">
            <v>2000000</v>
          </cell>
        </row>
        <row r="16">
          <cell r="C16">
            <v>19818000</v>
          </cell>
        </row>
      </sheetData>
      <sheetData sheetId="4">
        <row r="12">
          <cell r="B12">
            <v>9236541</v>
          </cell>
          <cell r="C12">
            <v>8053133</v>
          </cell>
        </row>
        <row r="15">
          <cell r="B15">
            <v>200000</v>
          </cell>
          <cell r="C15">
            <v>0</v>
          </cell>
        </row>
        <row r="19">
          <cell r="B19">
            <v>1000000</v>
          </cell>
          <cell r="C19">
            <v>38000</v>
          </cell>
        </row>
      </sheetData>
      <sheetData sheetId="5">
        <row r="12">
          <cell r="B12">
            <v>400000</v>
          </cell>
        </row>
        <row r="15">
          <cell r="B15">
            <v>11573500</v>
          </cell>
          <cell r="C15">
            <v>2539000</v>
          </cell>
        </row>
        <row r="19">
          <cell r="B19">
            <v>258280200</v>
          </cell>
          <cell r="C19">
            <v>51929441</v>
          </cell>
        </row>
        <row r="20">
          <cell r="B20">
            <v>48248800</v>
          </cell>
        </row>
        <row r="21">
          <cell r="C21">
            <v>2463300</v>
          </cell>
        </row>
      </sheetData>
      <sheetData sheetId="6">
        <row r="12">
          <cell r="B12">
            <v>15003459</v>
          </cell>
          <cell r="C12">
            <v>8778985.3</v>
          </cell>
        </row>
        <row r="15">
          <cell r="B15">
            <v>1680000</v>
          </cell>
          <cell r="C15">
            <v>0</v>
          </cell>
        </row>
      </sheetData>
      <sheetData sheetId="7">
        <row r="3">
          <cell r="A3" t="str">
            <v>ตั้งแต่วันที่  1  ตุลาคม  2557  ถึง 30 มิถุนายน 2558</v>
          </cell>
        </row>
        <row r="10">
          <cell r="B10">
            <v>792500</v>
          </cell>
          <cell r="C10">
            <v>539100</v>
          </cell>
        </row>
        <row r="12">
          <cell r="B12">
            <v>2430000</v>
          </cell>
          <cell r="C12">
            <v>740942</v>
          </cell>
        </row>
        <row r="13">
          <cell r="B13">
            <v>12000</v>
          </cell>
        </row>
        <row r="14">
          <cell r="B14">
            <v>395000</v>
          </cell>
          <cell r="C14">
            <v>176669.68</v>
          </cell>
        </row>
        <row r="15">
          <cell r="B15">
            <v>216000</v>
          </cell>
          <cell r="C15">
            <v>216000</v>
          </cell>
        </row>
        <row r="16">
          <cell r="B16">
            <v>38736000</v>
          </cell>
          <cell r="C16">
            <v>13286000</v>
          </cell>
        </row>
        <row r="19">
          <cell r="B19">
            <v>446000</v>
          </cell>
        </row>
        <row r="20">
          <cell r="B20">
            <v>1054000</v>
          </cell>
          <cell r="C20">
            <v>293016.17</v>
          </cell>
        </row>
      </sheetData>
      <sheetData sheetId="8">
        <row r="8">
          <cell r="B8">
            <v>5502920</v>
          </cell>
          <cell r="C8">
            <v>3782942.25</v>
          </cell>
        </row>
        <row r="9">
          <cell r="B9">
            <v>2680000</v>
          </cell>
          <cell r="C9">
            <v>1915500</v>
          </cell>
        </row>
        <row r="10">
          <cell r="B10">
            <v>7461500</v>
          </cell>
          <cell r="D10">
            <v>4358672.42</v>
          </cell>
        </row>
        <row r="11">
          <cell r="B11">
            <v>300000</v>
          </cell>
          <cell r="C11">
            <v>0</v>
          </cell>
        </row>
        <row r="12">
          <cell r="B12">
            <v>1950000</v>
          </cell>
          <cell r="C12">
            <v>359002.71</v>
          </cell>
        </row>
        <row r="13">
          <cell r="B13">
            <v>10540000</v>
          </cell>
          <cell r="C13">
            <v>3369188.79</v>
          </cell>
        </row>
        <row r="18">
          <cell r="B18">
            <v>6080500</v>
          </cell>
          <cell r="C18">
            <v>1400153.56</v>
          </cell>
        </row>
        <row r="20">
          <cell r="B20">
            <v>4850000</v>
          </cell>
          <cell r="C20">
            <v>183902.8</v>
          </cell>
        </row>
      </sheetData>
      <sheetData sheetId="9">
        <row r="12">
          <cell r="B12">
            <v>2000000</v>
          </cell>
          <cell r="C12">
            <v>6250</v>
          </cell>
        </row>
        <row r="15">
          <cell r="B15">
            <v>200000</v>
          </cell>
          <cell r="C15">
            <v>200000</v>
          </cell>
        </row>
      </sheetData>
      <sheetData sheetId="10">
        <row r="17">
          <cell r="C17">
            <v>32971700</v>
          </cell>
          <cell r="D17">
            <v>9234258.95</v>
          </cell>
        </row>
        <row r="18">
          <cell r="C18">
            <v>885000</v>
          </cell>
          <cell r="D18">
            <v>543236.36</v>
          </cell>
        </row>
        <row r="19">
          <cell r="C19">
            <v>0</v>
          </cell>
          <cell r="D19">
            <v>5652383.29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4"/>
  <sheetViews>
    <sheetView tabSelected="1" zoomScalePageLayoutView="0" workbookViewId="0" topLeftCell="A1">
      <selection activeCell="A2" sqref="A2:O2"/>
    </sheetView>
  </sheetViews>
  <sheetFormatPr defaultColWidth="29.57421875" defaultRowHeight="12.75"/>
  <cols>
    <col min="1" max="1" width="24.8515625" style="39" customWidth="1"/>
    <col min="2" max="2" width="14.28125" style="38" customWidth="1"/>
    <col min="3" max="3" width="14.140625" style="38" customWidth="1"/>
    <col min="4" max="4" width="13.421875" style="38" bestFit="1" customWidth="1"/>
    <col min="5" max="5" width="11.00390625" style="38" bestFit="1" customWidth="1"/>
    <col min="6" max="6" width="13.421875" style="38" bestFit="1" customWidth="1"/>
    <col min="7" max="7" width="12.421875" style="38" bestFit="1" customWidth="1"/>
    <col min="8" max="9" width="13.421875" style="38" bestFit="1" customWidth="1"/>
    <col min="10" max="10" width="12.421875" style="38" bestFit="1" customWidth="1"/>
    <col min="11" max="12" width="13.421875" style="38" bestFit="1" customWidth="1"/>
    <col min="13" max="13" width="12.421875" style="38" bestFit="1" customWidth="1"/>
    <col min="14" max="14" width="8.7109375" style="38" customWidth="1"/>
    <col min="15" max="15" width="12.7109375" style="38" customWidth="1"/>
    <col min="16" max="73" width="29.57421875" style="38" customWidth="1"/>
    <col min="74" max="16384" width="29.57421875" style="39" customWidth="1"/>
  </cols>
  <sheetData>
    <row r="1" spans="1:73" s="2" customFormat="1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s="2" customFormat="1" ht="18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2" customFormat="1" ht="18">
      <c r="A3" s="79" t="str">
        <f>'[1]การศาสนา(260)'!A3</f>
        <v>ตั้งแต่วันที่  1  ตุลาคม  2557  ถึง 30 มิถุนายน 2558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10" customFormat="1" ht="17.25">
      <c r="A5" s="80" t="s">
        <v>2</v>
      </c>
      <c r="B5" s="81" t="s">
        <v>3</v>
      </c>
      <c r="C5" s="81" t="s">
        <v>4</v>
      </c>
      <c r="D5" s="5" t="s">
        <v>5</v>
      </c>
      <c r="E5" s="6" t="s">
        <v>6</v>
      </c>
      <c r="F5" s="82" t="s">
        <v>7</v>
      </c>
      <c r="G5" s="5" t="s">
        <v>8</v>
      </c>
      <c r="H5" s="62" t="s">
        <v>9</v>
      </c>
      <c r="I5" s="7" t="s">
        <v>10</v>
      </c>
      <c r="J5" s="5" t="s">
        <v>11</v>
      </c>
      <c r="K5" s="6" t="s">
        <v>12</v>
      </c>
      <c r="L5" s="8" t="s">
        <v>13</v>
      </c>
      <c r="M5" s="82" t="s">
        <v>14</v>
      </c>
      <c r="N5" s="85" t="s">
        <v>15</v>
      </c>
      <c r="O5" s="62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s="10" customFormat="1" ht="17.25">
      <c r="A6" s="80"/>
      <c r="B6" s="81"/>
      <c r="C6" s="81"/>
      <c r="D6" s="11" t="s">
        <v>17</v>
      </c>
      <c r="E6" s="12" t="s">
        <v>18</v>
      </c>
      <c r="F6" s="83"/>
      <c r="G6" s="11" t="s">
        <v>19</v>
      </c>
      <c r="H6" s="63"/>
      <c r="I6" s="13" t="s">
        <v>20</v>
      </c>
      <c r="J6" s="11" t="s">
        <v>21</v>
      </c>
      <c r="K6" s="12" t="s">
        <v>22</v>
      </c>
      <c r="L6" s="14" t="s">
        <v>23</v>
      </c>
      <c r="M6" s="83"/>
      <c r="N6" s="86"/>
      <c r="O6" s="6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s="10" customFormat="1" ht="17.25">
      <c r="A7" s="80"/>
      <c r="B7" s="81"/>
      <c r="C7" s="81"/>
      <c r="D7" s="15"/>
      <c r="E7" s="16" t="s">
        <v>24</v>
      </c>
      <c r="F7" s="84"/>
      <c r="G7" s="15"/>
      <c r="H7" s="64"/>
      <c r="I7" s="17"/>
      <c r="J7" s="15" t="s">
        <v>25</v>
      </c>
      <c r="K7" s="16" t="s">
        <v>26</v>
      </c>
      <c r="L7" s="18" t="s">
        <v>27</v>
      </c>
      <c r="M7" s="84"/>
      <c r="N7" s="87"/>
      <c r="O7" s="6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23" customFormat="1" ht="18.75">
      <c r="A8" s="19" t="s">
        <v>28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3" customFormat="1" ht="18.75">
      <c r="A9" s="24" t="s">
        <v>29</v>
      </c>
      <c r="B9" s="25">
        <f>+'[1]งานบริหารทั่วไป(110)'!B8+'[1]การศึกษา(210)'!B8+'[1]อุตสาหกรรม(310)'!B8</f>
        <v>40893520</v>
      </c>
      <c r="C9" s="25">
        <f>SUM(D9:O9)</f>
        <v>24258535.290000003</v>
      </c>
      <c r="D9" s="26">
        <f>+'[1]งานบริหารทั่วไป(110)'!C8</f>
        <v>19540079.040000003</v>
      </c>
      <c r="E9" s="27">
        <v>0</v>
      </c>
      <c r="F9" s="26">
        <f>+'[1]การศึกษา(210)'!C8</f>
        <v>935514</v>
      </c>
      <c r="G9" s="27" t="s">
        <v>30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3782942.25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</row>
    <row r="10" spans="1:73" s="23" customFormat="1" ht="18.75">
      <c r="A10" s="24" t="s">
        <v>31</v>
      </c>
      <c r="B10" s="25">
        <f>+'[1]การศึกษา(210)'!B9</f>
        <v>42533000</v>
      </c>
      <c r="C10" s="25">
        <f aca="true" t="shared" si="0" ref="C10:C31">SUM(D10:O10)</f>
        <v>21659717.95</v>
      </c>
      <c r="D10" s="27">
        <v>0</v>
      </c>
      <c r="E10" s="27">
        <v>0</v>
      </c>
      <c r="F10" s="28">
        <f>+'[1]การศึกษา(210)'!D9</f>
        <v>21659717.95</v>
      </c>
      <c r="G10" s="27" t="s">
        <v>30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73" s="23" customFormat="1" ht="18.75">
      <c r="A11" s="24" t="s">
        <v>32</v>
      </c>
      <c r="B11" s="25">
        <f>+'[1]งานบริหารทั่วไป(110)'!B9+'[1]อุตสาหกรรม(310)'!B9</f>
        <v>4368000</v>
      </c>
      <c r="C11" s="25">
        <f t="shared" si="0"/>
        <v>3152700</v>
      </c>
      <c r="D11" s="26">
        <f>+'[1]งานบริหารทั่วไป(110)'!C9</f>
        <v>1237200</v>
      </c>
      <c r="E11" s="27">
        <v>0</v>
      </c>
      <c r="F11" s="27">
        <v>0</v>
      </c>
      <c r="G11" s="27" t="s">
        <v>30</v>
      </c>
      <c r="H11" s="27">
        <v>0</v>
      </c>
      <c r="I11" s="27">
        <v>0</v>
      </c>
      <c r="J11" s="27">
        <v>0</v>
      </c>
      <c r="K11" s="27">
        <v>0</v>
      </c>
      <c r="L11" s="27">
        <f>+'[1]อุตสาหกรรม(310)'!C9</f>
        <v>1915500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18.75">
      <c r="A12" s="24" t="s">
        <v>33</v>
      </c>
      <c r="B12" s="25">
        <f>+'[1]การศึกษา(210)'!B11</f>
        <v>426700</v>
      </c>
      <c r="C12" s="25">
        <f t="shared" si="0"/>
        <v>295920</v>
      </c>
      <c r="D12" s="27">
        <v>0</v>
      </c>
      <c r="E12" s="27">
        <v>0</v>
      </c>
      <c r="F12" s="27">
        <f>+'[1]การศึกษา(210)'!D11</f>
        <v>295920</v>
      </c>
      <c r="G12" s="27" t="s">
        <v>30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18.75">
      <c r="A13" s="24" t="s">
        <v>34</v>
      </c>
      <c r="B13" s="25">
        <f>+'[1]งานบริหารทั่วไป(110)'!B10+'[1]การศึกษา(210)'!B12+'[1]อุตสาหกรรม(310)'!B10</f>
        <v>29711400</v>
      </c>
      <c r="C13" s="25">
        <f t="shared" si="0"/>
        <v>16600361.450000001</v>
      </c>
      <c r="D13" s="26">
        <f>+'[1]งานบริหารทั่วไป(110)'!C10</f>
        <v>7318375</v>
      </c>
      <c r="E13" s="27">
        <v>0</v>
      </c>
      <c r="F13" s="26">
        <f>+'[1]การศึกษา(210)'!C12</f>
        <v>4923314.03</v>
      </c>
      <c r="G13" s="27" t="s">
        <v>30</v>
      </c>
      <c r="H13" s="27">
        <v>0</v>
      </c>
      <c r="I13" s="27">
        <v>0</v>
      </c>
      <c r="J13" s="27">
        <v>0</v>
      </c>
      <c r="K13" s="27">
        <v>0</v>
      </c>
      <c r="L13" s="27">
        <f>+'[1]อุตสาหกรรม(310)'!D10</f>
        <v>4358672.42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18.75">
      <c r="A14" s="24" t="s">
        <v>35</v>
      </c>
      <c r="B14" s="25">
        <f>+'[1]การศึกษา(210)'!B13+'[1]การศาสนา(260)'!B10</f>
        <v>1442500</v>
      </c>
      <c r="C14" s="25">
        <f t="shared" si="0"/>
        <v>1003790.72</v>
      </c>
      <c r="D14" s="27">
        <v>0</v>
      </c>
      <c r="E14" s="27">
        <v>0</v>
      </c>
      <c r="F14" s="28">
        <f>+'[1]การศึกษา(210)'!C13</f>
        <v>464690.72</v>
      </c>
      <c r="G14" s="27" t="s">
        <v>30</v>
      </c>
      <c r="H14" s="27">
        <v>0</v>
      </c>
      <c r="I14" s="27">
        <v>0</v>
      </c>
      <c r="J14" s="27">
        <v>0</v>
      </c>
      <c r="K14" s="27">
        <f>+'[1]การศาสนา(260)'!C10</f>
        <v>539100</v>
      </c>
      <c r="L14" s="27">
        <v>0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18.75">
      <c r="A15" s="24" t="s">
        <v>36</v>
      </c>
      <c r="B15" s="25">
        <f>+'[1]งานบริหารทั่วไป(110)'!B11+'[1]การศึกษา(210)'!B14+'[1]อุตสาหกรรม(310)'!B11</f>
        <v>17920000</v>
      </c>
      <c r="C15" s="25">
        <f t="shared" si="0"/>
        <v>1016824.5</v>
      </c>
      <c r="D15" s="26">
        <f>+'[1]งานบริหารทั่วไป(110)'!C11</f>
        <v>602534.5</v>
      </c>
      <c r="E15" s="27">
        <v>0</v>
      </c>
      <c r="F15" s="28">
        <f>+'[1]การศึกษา(210)'!C14</f>
        <v>414290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>+'[1]อุตสาหกรรม(310)'!C11</f>
        <v>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23" customFormat="1" ht="18.75">
      <c r="A16" s="24" t="s">
        <v>37</v>
      </c>
      <c r="B16" s="25">
        <f>+'[1]งานบริหารทั่วไป(110)'!B12+'[1]การศึกษา(210)'!B15</f>
        <v>350000</v>
      </c>
      <c r="C16" s="25">
        <f t="shared" si="0"/>
        <v>6200</v>
      </c>
      <c r="D16" s="26">
        <f>+'[1]งานบริหารทั่วไป(110)'!C12</f>
        <v>6200</v>
      </c>
      <c r="E16" s="27">
        <v>0</v>
      </c>
      <c r="F16" s="28">
        <f>+'[1]การศึกษา(210)'!C15</f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</row>
    <row r="17" spans="1:73" s="23" customFormat="1" ht="18.75">
      <c r="A17" s="24" t="s">
        <v>38</v>
      </c>
      <c r="B17" s="25">
        <f>+'[1]งานบริหารทั่วไป(110)'!B13+'[1]การศึกษา(210)'!B16+'[1]สาธารณสุข (220)'!B12+'[1]สังคมสงเคราะห์ (230)'!B12+'[1]เคหะชุมชน(240)'!B12+'[1]สร้างความเข็มแข็ง (250)'!B12+'[1]การศาสนา(260)'!B12+'[1]อุตสาหกรรม(310)'!B12+'[1]การเกษตร(320)'!B12</f>
        <v>62059720</v>
      </c>
      <c r="C17" s="25">
        <f t="shared" si="0"/>
        <v>30145501.77</v>
      </c>
      <c r="D17" s="26">
        <f>+'[1]งานบริหารทั่วไป(110)'!C13</f>
        <v>8027595.46</v>
      </c>
      <c r="E17" s="27">
        <v>0</v>
      </c>
      <c r="F17" s="26">
        <f>+'[1]การศึกษา(210)'!C16</f>
        <v>4179593.3</v>
      </c>
      <c r="G17" s="27">
        <f>+'[1]สังคมสงเคราะห์ (230)'!C12</f>
        <v>8053133</v>
      </c>
      <c r="H17" s="27">
        <v>0</v>
      </c>
      <c r="I17" s="27">
        <v>0</v>
      </c>
      <c r="J17" s="27">
        <f>+'[1]สร้างความเข็มแข็ง (250)'!C12</f>
        <v>8778985.3</v>
      </c>
      <c r="K17" s="27">
        <f>+'[1]การศาสนา(260)'!C12</f>
        <v>740942</v>
      </c>
      <c r="L17" s="27">
        <f>+'[1]อุตสาหกรรม(310)'!C12</f>
        <v>359002.71</v>
      </c>
      <c r="M17" s="27">
        <f>+'[1]การเกษตร(320)'!C12</f>
        <v>6250</v>
      </c>
      <c r="N17" s="27">
        <v>0</v>
      </c>
      <c r="O17" s="27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</row>
    <row r="18" spans="1:73" s="23" customFormat="1" ht="18.75">
      <c r="A18" s="24" t="s">
        <v>39</v>
      </c>
      <c r="B18" s="25">
        <f>+'[1]การศึกษา(210)'!B17+'[1]การศาสนา(260)'!B13</f>
        <v>10331600</v>
      </c>
      <c r="C18" s="25">
        <f t="shared" si="0"/>
        <v>7913600</v>
      </c>
      <c r="D18" s="27">
        <v>0</v>
      </c>
      <c r="E18" s="27">
        <v>0</v>
      </c>
      <c r="F18" s="27">
        <f>+'[1]การศึกษา(210)'!C17</f>
        <v>7913600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23" customFormat="1" ht="18.75">
      <c r="A19" s="24" t="s">
        <v>40</v>
      </c>
      <c r="B19" s="25">
        <f>+'[1]งานบริหารทั่วไป(110)'!B14+'[1]การศึกษา(210)'!B18+'[1]อุตสาหกรรม(310)'!B13</f>
        <v>16896900</v>
      </c>
      <c r="C19" s="25">
        <f t="shared" si="0"/>
        <v>5892450.49</v>
      </c>
      <c r="D19" s="26">
        <f>+'[1]งานบริหารทั่วไป(110)'!C14</f>
        <v>2075571</v>
      </c>
      <c r="E19" s="27">
        <v>0</v>
      </c>
      <c r="F19" s="27">
        <f>+'[1]การศึกษา(210)'!C18</f>
        <v>447690.7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>+'[1]อุตสาหกรรม(310)'!C13</f>
        <v>3369188.79</v>
      </c>
      <c r="M19" s="27">
        <v>0</v>
      </c>
      <c r="N19" s="27">
        <v>0</v>
      </c>
      <c r="O19" s="27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3" customFormat="1" ht="18.75">
      <c r="A20" s="24" t="s">
        <v>41</v>
      </c>
      <c r="B20" s="25">
        <f>+'[1]การศึกษา(210)'!B19</f>
        <v>3412400</v>
      </c>
      <c r="C20" s="25">
        <f t="shared" si="0"/>
        <v>1724188.74</v>
      </c>
      <c r="D20" s="27">
        <v>0</v>
      </c>
      <c r="E20" s="27">
        <v>0</v>
      </c>
      <c r="F20" s="27">
        <f>+'[1]การศึกษา(210)'!C19</f>
        <v>1724188.74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3" customFormat="1" ht="18.75">
      <c r="A21" s="24" t="s">
        <v>42</v>
      </c>
      <c r="B21" s="25">
        <f>+'[1]งานบริหารทั่วไป(110)'!B15+'[1]การศึกษา(210)'!B20+'[1]การศาสนา(260)'!B14</f>
        <v>7676000</v>
      </c>
      <c r="C21" s="25">
        <f t="shared" si="0"/>
        <v>4828478.51</v>
      </c>
      <c r="D21" s="26">
        <f>+'[1]งานบริหารทั่วไป(110)'!C15</f>
        <v>2389139.63</v>
      </c>
      <c r="E21" s="27">
        <v>0</v>
      </c>
      <c r="F21" s="26">
        <f>+'[1]การศึกษา(210)'!C20</f>
        <v>2262669.2</v>
      </c>
      <c r="G21" s="27">
        <v>0</v>
      </c>
      <c r="H21" s="27">
        <v>0</v>
      </c>
      <c r="I21" s="27">
        <v>0</v>
      </c>
      <c r="J21" s="27">
        <v>0</v>
      </c>
      <c r="K21" s="27">
        <f>+'[1]การศาสนา(260)'!C14</f>
        <v>176669.68</v>
      </c>
      <c r="L21" s="27">
        <v>0</v>
      </c>
      <c r="M21" s="27">
        <v>0</v>
      </c>
      <c r="N21" s="27">
        <v>0</v>
      </c>
      <c r="O21" s="27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3" customFormat="1" ht="18.75">
      <c r="A22" s="24" t="s">
        <v>43</v>
      </c>
      <c r="B22" s="25">
        <f>+'[1]การศาสนา(260)'!B15</f>
        <v>216000</v>
      </c>
      <c r="C22" s="25">
        <f>SUM(D22:O22)</f>
        <v>216000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f>+'[1]การศาสนา(260)'!C15</f>
        <v>216000</v>
      </c>
      <c r="L22" s="27">
        <v>0</v>
      </c>
      <c r="M22" s="27">
        <v>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</row>
    <row r="23" spans="1:73" s="23" customFormat="1" ht="18.75">
      <c r="A23" s="24" t="s">
        <v>44</v>
      </c>
      <c r="B23" s="28">
        <f>+'[1]การรักษาความสงบ(120)'!B15+'[1]การศึกษา(210)'!B21+'[1]สังคมสงเคราะห์ (230)'!B15+'[1]เคหะชุมชน(240)'!B15+'[1]สร้างความเข็มแข็ง (250)'!B15+'[1]การศาสนา(260)'!B16+'[1]การเกษตร(320)'!B15</f>
        <v>91474260</v>
      </c>
      <c r="C23" s="25">
        <f t="shared" si="0"/>
        <v>46019760</v>
      </c>
      <c r="D23" s="27">
        <v>0</v>
      </c>
      <c r="E23" s="27">
        <f>+'[1]การรักษาความสงบ(120)'!C15</f>
        <v>955000</v>
      </c>
      <c r="F23" s="26">
        <f>+'[1]การศึกษา(210)'!C21</f>
        <v>29039760</v>
      </c>
      <c r="G23" s="27">
        <f>+'[1]สังคมสงเคราะห์ (230)'!C15</f>
        <v>0</v>
      </c>
      <c r="H23" s="27">
        <v>0</v>
      </c>
      <c r="I23" s="27">
        <f>+'[1]เคหะชุมชน(240)'!C15</f>
        <v>2539000</v>
      </c>
      <c r="J23" s="27">
        <f>+'[1]สร้างความเข็มแข็ง (250)'!C15</f>
        <v>0</v>
      </c>
      <c r="K23" s="27">
        <f>+'[1]การศาสนา(260)'!C16</f>
        <v>13286000</v>
      </c>
      <c r="L23" s="27">
        <v>0</v>
      </c>
      <c r="M23" s="27">
        <f>+'[1]การเกษตร(320)'!C15</f>
        <v>200000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</row>
    <row r="24" spans="1:73" s="23" customFormat="1" ht="18.75">
      <c r="A24" s="24" t="s">
        <v>45</v>
      </c>
      <c r="B24" s="25">
        <v>0</v>
      </c>
      <c r="C24" s="25">
        <f t="shared" si="0"/>
        <v>31241569</v>
      </c>
      <c r="D24" s="27">
        <v>0</v>
      </c>
      <c r="E24" s="27">
        <v>0</v>
      </c>
      <c r="F24" s="27">
        <f>+'[1]การศึกษา(210)'!C22</f>
        <v>8960269</v>
      </c>
      <c r="G24" s="27">
        <v>0</v>
      </c>
      <c r="H24" s="27">
        <f>+'[1]สาธารณสุข (220)'!C16</f>
        <v>19818000</v>
      </c>
      <c r="I24" s="27">
        <f>+'[1]เคหะชุมชน(240)'!C21</f>
        <v>2463300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</row>
    <row r="25" spans="1:73" s="23" customFormat="1" ht="18.75">
      <c r="A25" s="24" t="s">
        <v>46</v>
      </c>
      <c r="B25" s="26">
        <f>+'[1]งานบริหารทั่วไป(110)'!B17</f>
        <v>200000</v>
      </c>
      <c r="C25" s="25">
        <f t="shared" si="0"/>
        <v>100000</v>
      </c>
      <c r="D25" s="27">
        <f>+'[1]งานบริหารทั่วไป(110)'!C17</f>
        <v>100000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</row>
    <row r="26" spans="1:73" s="23" customFormat="1" ht="18.75">
      <c r="A26" s="24" t="s">
        <v>16</v>
      </c>
      <c r="B26" s="25">
        <f>+'[1]งบกลาง(410)'!C17</f>
        <v>32971700</v>
      </c>
      <c r="C26" s="25">
        <f t="shared" si="0"/>
        <v>9234258.95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+'[1]งบกลาง(410)'!D17</f>
        <v>9234258.95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</row>
    <row r="27" spans="1:73" s="23" customFormat="1" ht="18.75">
      <c r="A27" s="24" t="s">
        <v>47</v>
      </c>
      <c r="B27" s="25">
        <f>+'[1]งบกลาง(410)'!C18</f>
        <v>885000</v>
      </c>
      <c r="C27" s="25">
        <f t="shared" si="0"/>
        <v>543236.36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f>+'[1]งบกลาง(410)'!D18</f>
        <v>543236.36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</row>
    <row r="28" spans="1:73" s="23" customFormat="1" ht="18.75">
      <c r="A28" s="24" t="s">
        <v>48</v>
      </c>
      <c r="B28" s="25">
        <f>+'[1]งบกลาง(410)'!C19</f>
        <v>0</v>
      </c>
      <c r="C28" s="25">
        <f>SUM(D28:O28)</f>
        <v>5652383.29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f>+'[1]งบกลาง(410)'!D19</f>
        <v>5652383.29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1:73" s="23" customFormat="1" ht="18.75">
      <c r="A29" s="24" t="s">
        <v>49</v>
      </c>
      <c r="B29" s="25">
        <f>+'[1]งานบริหารทั่วไป(110)'!B19+'[1]การรักษาความสงบ(120)'!B18+'[1]การศึกษา(210)'!B24+'[1]อุตสาหกรรม(310)'!B18</f>
        <v>15318300</v>
      </c>
      <c r="C29" s="25">
        <f t="shared" si="0"/>
        <v>2945326.56</v>
      </c>
      <c r="D29" s="26">
        <f>+'[1]งานบริหารทั่วไป(110)'!C19</f>
        <v>587373</v>
      </c>
      <c r="E29" s="27">
        <v>0</v>
      </c>
      <c r="F29" s="27">
        <f>+'[1]การศึกษา(210)'!C24</f>
        <v>957800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f>+'[1]อุตสาหกรรม(310)'!C18</f>
        <v>1400153.56</v>
      </c>
      <c r="M29" s="27">
        <v>0</v>
      </c>
      <c r="N29" s="27">
        <v>0</v>
      </c>
      <c r="O29" s="27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1:73" s="23" customFormat="1" ht="18.75">
      <c r="A30" s="29" t="s">
        <v>50</v>
      </c>
      <c r="B30" s="25">
        <f>+'[1]งานบริหารทั่วไป(110)'!B20+'[1]การศึกษา(210)'!B26+'[1]สังคมสงเคราะห์ (230)'!B19+'[1]เคหะชุมชน(240)'!B19+'[1]การศาสนา(260)'!B19+'[1]อุตสาหกรรม(310)'!B20</f>
        <v>271210200</v>
      </c>
      <c r="C30" s="25">
        <f t="shared" si="0"/>
        <v>52151343.8</v>
      </c>
      <c r="D30" s="27">
        <v>0</v>
      </c>
      <c r="E30" s="27">
        <v>0</v>
      </c>
      <c r="F30" s="27">
        <v>0</v>
      </c>
      <c r="G30" s="27">
        <f>+'[1]สังคมสงเคราะห์ (230)'!C19</f>
        <v>38000</v>
      </c>
      <c r="H30" s="27">
        <v>0</v>
      </c>
      <c r="I30" s="27">
        <f>+'[1]เคหะชุมชน(240)'!C19</f>
        <v>51929441</v>
      </c>
      <c r="J30" s="27">
        <v>0</v>
      </c>
      <c r="K30" s="27">
        <v>0</v>
      </c>
      <c r="L30" s="27">
        <f>+'[1]อุตสาหกรรม(310)'!C20</f>
        <v>183902.8</v>
      </c>
      <c r="M30" s="27">
        <v>0</v>
      </c>
      <c r="N30" s="27">
        <v>0</v>
      </c>
      <c r="O30" s="27"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</row>
    <row r="31" spans="1:73" s="23" customFormat="1" ht="18.75">
      <c r="A31" s="29" t="s">
        <v>51</v>
      </c>
      <c r="B31" s="31">
        <f>+'[1]เคหะชุมชน(240)'!B20+'[1]การศาสนา(260)'!B20+'[1]การศึกษา(210)'!B27</f>
        <v>49702800</v>
      </c>
      <c r="C31" s="25">
        <f t="shared" si="0"/>
        <v>293016.17</v>
      </c>
      <c r="D31" s="27">
        <v>0</v>
      </c>
      <c r="E31" s="32">
        <v>0</v>
      </c>
      <c r="F31" s="27">
        <v>0</v>
      </c>
      <c r="G31" s="32">
        <v>0</v>
      </c>
      <c r="H31" s="32">
        <v>0</v>
      </c>
      <c r="I31" s="27">
        <v>0</v>
      </c>
      <c r="J31" s="27">
        <v>0</v>
      </c>
      <c r="K31" s="32">
        <f>+'[1]การศาสนา(260)'!C20</f>
        <v>293016.17</v>
      </c>
      <c r="L31" s="32">
        <v>0</v>
      </c>
      <c r="M31" s="27">
        <v>0</v>
      </c>
      <c r="N31" s="27">
        <v>0</v>
      </c>
      <c r="O31" s="27"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1:73" s="23" customFormat="1" ht="18.75">
      <c r="A32" s="30" t="s">
        <v>52</v>
      </c>
      <c r="B32" s="25">
        <v>0</v>
      </c>
      <c r="C32" s="25">
        <f>SUM(D32:O32)</f>
        <v>2463300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f>+'[1]เคหะชุมชน(240)'!C21</f>
        <v>2463300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1:73" s="23" customFormat="1" ht="19.5" thickBot="1">
      <c r="A33" s="33" t="s">
        <v>53</v>
      </c>
      <c r="B33" s="34">
        <f>SUM(B9:B31)</f>
        <v>700000000</v>
      </c>
      <c r="C33" s="34">
        <f>SUM(C9:C32)</f>
        <v>269358463.54999995</v>
      </c>
      <c r="D33" s="34">
        <f aca="true" t="shared" si="1" ref="D33:O33">SUM(D9:D32)</f>
        <v>41884067.63</v>
      </c>
      <c r="E33" s="34">
        <f t="shared" si="1"/>
        <v>955000</v>
      </c>
      <c r="F33" s="34">
        <f t="shared" si="1"/>
        <v>84179017.64000002</v>
      </c>
      <c r="G33" s="34">
        <f t="shared" si="1"/>
        <v>8091133</v>
      </c>
      <c r="H33" s="34">
        <f t="shared" si="1"/>
        <v>19818000</v>
      </c>
      <c r="I33" s="34">
        <f t="shared" si="1"/>
        <v>59395041</v>
      </c>
      <c r="J33" s="34">
        <f t="shared" si="1"/>
        <v>8778985.3</v>
      </c>
      <c r="K33" s="34">
        <f t="shared" si="1"/>
        <v>15251727.85</v>
      </c>
      <c r="L33" s="34">
        <f t="shared" si="1"/>
        <v>15369362.530000003</v>
      </c>
      <c r="M33" s="34">
        <f t="shared" si="1"/>
        <v>206250</v>
      </c>
      <c r="N33" s="34">
        <f t="shared" si="1"/>
        <v>0</v>
      </c>
      <c r="O33" s="34">
        <f t="shared" si="1"/>
        <v>15429878.599999998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</row>
    <row r="34" spans="1:73" s="23" customFormat="1" ht="19.5" thickTop="1">
      <c r="A34" s="35"/>
      <c r="B34" s="36"/>
      <c r="C34" s="36"/>
      <c r="D34" s="36"/>
      <c r="E34" s="37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</row>
    <row r="35" spans="1:73" s="23" customFormat="1" ht="18.75">
      <c r="A35" s="35"/>
      <c r="B35" s="36"/>
      <c r="C35" s="36"/>
      <c r="D35" s="36"/>
      <c r="E35" s="37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</row>
    <row r="36" spans="1:73" s="23" customFormat="1" ht="18.75">
      <c r="A36" s="35"/>
      <c r="B36" s="36"/>
      <c r="C36" s="36"/>
      <c r="D36" s="36"/>
      <c r="E36" s="37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15" ht="18">
      <c r="A37" s="65" t="s">
        <v>65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8">
      <c r="A39" s="41"/>
      <c r="B39" s="41"/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73" s="47" customFormat="1" ht="18.75">
      <c r="A40" s="66" t="s">
        <v>2</v>
      </c>
      <c r="B40" s="67" t="s">
        <v>3</v>
      </c>
      <c r="C40" s="67" t="s">
        <v>4</v>
      </c>
      <c r="D40" s="42" t="s">
        <v>5</v>
      </c>
      <c r="E40" s="43" t="s">
        <v>6</v>
      </c>
      <c r="F40" s="68" t="s">
        <v>7</v>
      </c>
      <c r="G40" s="42" t="s">
        <v>8</v>
      </c>
      <c r="H40" s="71" t="s">
        <v>9</v>
      </c>
      <c r="I40" s="44" t="s">
        <v>10</v>
      </c>
      <c r="J40" s="42" t="s">
        <v>11</v>
      </c>
      <c r="K40" s="43" t="s">
        <v>12</v>
      </c>
      <c r="L40" s="45" t="s">
        <v>13</v>
      </c>
      <c r="M40" s="68" t="s">
        <v>14</v>
      </c>
      <c r="N40" s="74" t="s">
        <v>15</v>
      </c>
      <c r="O40" s="71" t="s">
        <v>16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</row>
    <row r="41" spans="1:73" s="47" customFormat="1" ht="18.75">
      <c r="A41" s="66"/>
      <c r="B41" s="67"/>
      <c r="C41" s="67"/>
      <c r="D41" s="48" t="s">
        <v>17</v>
      </c>
      <c r="E41" s="49" t="s">
        <v>18</v>
      </c>
      <c r="F41" s="69"/>
      <c r="G41" s="48" t="s">
        <v>19</v>
      </c>
      <c r="H41" s="72"/>
      <c r="I41" s="50" t="s">
        <v>20</v>
      </c>
      <c r="J41" s="48" t="s">
        <v>21</v>
      </c>
      <c r="K41" s="49" t="s">
        <v>22</v>
      </c>
      <c r="L41" s="51" t="s">
        <v>23</v>
      </c>
      <c r="M41" s="69"/>
      <c r="N41" s="75"/>
      <c r="O41" s="72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</row>
    <row r="42" spans="1:73" s="47" customFormat="1" ht="18.75">
      <c r="A42" s="66"/>
      <c r="B42" s="67"/>
      <c r="C42" s="67"/>
      <c r="D42" s="52"/>
      <c r="E42" s="53" t="s">
        <v>24</v>
      </c>
      <c r="F42" s="70"/>
      <c r="G42" s="52"/>
      <c r="H42" s="73"/>
      <c r="I42" s="54"/>
      <c r="J42" s="52" t="s">
        <v>25</v>
      </c>
      <c r="K42" s="53" t="s">
        <v>26</v>
      </c>
      <c r="L42" s="55" t="s">
        <v>27</v>
      </c>
      <c r="M42" s="70"/>
      <c r="N42" s="76"/>
      <c r="O42" s="73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</row>
    <row r="43" spans="1:73" s="23" customFormat="1" ht="18.75">
      <c r="A43" s="56" t="s">
        <v>54</v>
      </c>
      <c r="B43" s="20"/>
      <c r="C43" s="20"/>
      <c r="D43" s="20"/>
      <c r="E43" s="20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18.75">
      <c r="A44" s="24" t="s">
        <v>55</v>
      </c>
      <c r="B44" s="25">
        <v>59000000</v>
      </c>
      <c r="C44" s="25">
        <v>54658943.98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18.75">
      <c r="A45" s="24" t="s">
        <v>56</v>
      </c>
      <c r="B45" s="25">
        <v>1300000</v>
      </c>
      <c r="C45" s="25">
        <v>6626698.65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18.75">
      <c r="A46" s="24" t="s">
        <v>57</v>
      </c>
      <c r="B46" s="25">
        <v>18600000</v>
      </c>
      <c r="C46" s="25">
        <v>28738779.43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18.75">
      <c r="A47" s="24" t="s">
        <v>58</v>
      </c>
      <c r="B47" s="25">
        <v>1740000</v>
      </c>
      <c r="C47" s="25">
        <v>3587581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18.75">
      <c r="A48" s="24" t="s">
        <v>59</v>
      </c>
      <c r="B48" s="25">
        <v>60000</v>
      </c>
      <c r="C48" s="27">
        <v>32500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18.75">
      <c r="A49" s="24" t="s">
        <v>60</v>
      </c>
      <c r="B49" s="25">
        <v>510000000</v>
      </c>
      <c r="C49" s="27">
        <v>486754200.94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18.75">
      <c r="A50" s="24" t="s">
        <v>61</v>
      </c>
      <c r="B50" s="25">
        <v>109300000</v>
      </c>
      <c r="C50" s="25">
        <v>101007482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18.75">
      <c r="A51" s="57" t="s">
        <v>62</v>
      </c>
      <c r="B51" s="27">
        <v>0</v>
      </c>
      <c r="C51" s="26">
        <v>39185503.92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19.5" thickBot="1">
      <c r="A52" s="58" t="s">
        <v>63</v>
      </c>
      <c r="B52" s="34">
        <f>SUM(B44:B51)</f>
        <v>700000000</v>
      </c>
      <c r="C52" s="34">
        <f aca="true" t="shared" si="2" ref="C52:O52">SUM(C44:C51)</f>
        <v>720591689.92</v>
      </c>
      <c r="D52" s="34">
        <f t="shared" si="2"/>
        <v>0</v>
      </c>
      <c r="E52" s="34">
        <f t="shared" si="2"/>
        <v>0</v>
      </c>
      <c r="F52" s="34">
        <f t="shared" si="2"/>
        <v>0</v>
      </c>
      <c r="G52" s="34">
        <f t="shared" si="2"/>
        <v>0</v>
      </c>
      <c r="H52" s="34">
        <f t="shared" si="2"/>
        <v>0</v>
      </c>
      <c r="I52" s="34">
        <f t="shared" si="2"/>
        <v>0</v>
      </c>
      <c r="J52" s="34">
        <f t="shared" si="2"/>
        <v>0</v>
      </c>
      <c r="K52" s="34">
        <f t="shared" si="2"/>
        <v>0</v>
      </c>
      <c r="L52" s="34">
        <f t="shared" si="2"/>
        <v>0</v>
      </c>
      <c r="M52" s="34">
        <f t="shared" si="2"/>
        <v>0</v>
      </c>
      <c r="N52" s="34">
        <f t="shared" si="2"/>
        <v>0</v>
      </c>
      <c r="O52" s="34">
        <f t="shared" si="2"/>
        <v>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23" customFormat="1" ht="20.25" thickBot="1" thickTop="1">
      <c r="A53" s="59" t="s">
        <v>64</v>
      </c>
      <c r="B53" s="22"/>
      <c r="C53" s="60">
        <f>+C52-C33</f>
        <v>451233226.37</v>
      </c>
      <c r="D53" s="22"/>
      <c r="E53" s="22"/>
      <c r="F53" s="22"/>
      <c r="G53" s="61"/>
      <c r="H53" s="61"/>
      <c r="I53" s="61"/>
      <c r="J53" s="61"/>
      <c r="K53" s="61"/>
      <c r="L53" s="61"/>
      <c r="M53" s="61"/>
      <c r="N53" s="61"/>
      <c r="O53" s="6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2:73" s="23" customFormat="1" ht="19.5" thickTop="1">
      <c r="B54" s="22"/>
      <c r="C54" s="22"/>
      <c r="D54" s="22"/>
      <c r="E54" s="22"/>
      <c r="F54" s="22"/>
      <c r="G54" s="61"/>
      <c r="H54" s="61"/>
      <c r="I54" s="61"/>
      <c r="J54" s="61"/>
      <c r="K54" s="61"/>
      <c r="L54" s="61"/>
      <c r="M54" s="61"/>
      <c r="N54" s="61"/>
      <c r="O54" s="6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7:O37"/>
    <mergeCell ref="A40:A42"/>
    <mergeCell ref="B40:B42"/>
    <mergeCell ref="C40:C42"/>
    <mergeCell ref="F40:F42"/>
    <mergeCell ref="H40:H42"/>
    <mergeCell ref="M40:M42"/>
    <mergeCell ref="N40:N42"/>
    <mergeCell ref="O40:O42"/>
  </mergeCells>
  <printOptions/>
  <pageMargins left="0.1968503937007874" right="0.1968503937007874" top="0.5905511811023623" bottom="0" header="0.3937007874015748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Rich</cp:lastModifiedBy>
  <cp:lastPrinted>2015-11-05T09:12:00Z</cp:lastPrinted>
  <dcterms:created xsi:type="dcterms:W3CDTF">2015-10-22T06:29:34Z</dcterms:created>
  <dcterms:modified xsi:type="dcterms:W3CDTF">2015-11-05T09:13:35Z</dcterms:modified>
  <cp:category/>
  <cp:version/>
  <cp:contentType/>
  <cp:contentStatus/>
</cp:coreProperties>
</file>